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9720" windowHeight="7320" tabRatio="608" activeTab="0"/>
  </bookViews>
  <sheets>
    <sheet name="criterii de evaluare " sheetId="1" r:id="rId1"/>
  </sheets>
  <definedNames>
    <definedName name="_xlnm.Print_Titles" localSheetId="0">'criterii de evaluare '!$5:$8</definedName>
  </definedNames>
  <calcPr fullCalcOnLoad="1"/>
</workbook>
</file>

<file path=xl/sharedStrings.xml><?xml version="1.0" encoding="utf-8"?>
<sst xmlns="http://schemas.openxmlformats.org/spreadsheetml/2006/main" count="40" uniqueCount="37">
  <si>
    <t>Denumire furnizor investigaţii paraclinice</t>
  </si>
  <si>
    <t>puncte</t>
  </si>
  <si>
    <t xml:space="preserve">puncte </t>
  </si>
  <si>
    <t>Valoare punct</t>
  </si>
  <si>
    <t>suma</t>
  </si>
  <si>
    <t>total puncte si sume furnizori privati</t>
  </si>
  <si>
    <t>Presedinte Director general</t>
  </si>
  <si>
    <t>Amadis SRL Moreni</t>
  </si>
  <si>
    <t>Promed System SRL Tgv</t>
  </si>
  <si>
    <t>Biomedica SRL Tgv</t>
  </si>
  <si>
    <t>Diamed SRL Pucioasa</t>
  </si>
  <si>
    <t>Euda Medical SRL Moreni</t>
  </si>
  <si>
    <t>SCM C.Davila Tgv</t>
  </si>
  <si>
    <t>SCM dr Vasilescu Moreni</t>
  </si>
  <si>
    <t>Director ex.al Directiei economice</t>
  </si>
  <si>
    <t>Medalex SRL Gaesti</t>
  </si>
  <si>
    <t xml:space="preserve">            </t>
  </si>
  <si>
    <t>Criteriul de calitate(50%)</t>
  </si>
  <si>
    <t>Criteriul evaluare resurse(50%)</t>
  </si>
  <si>
    <t>Director ex.al directiei relatii contractuale</t>
  </si>
  <si>
    <t>indeplinirea cerintelor pt.calitate si competenta</t>
  </si>
  <si>
    <t>part.la sch.de intercomparare</t>
  </si>
  <si>
    <t>Spitalul jud.de urgenta Tgv.</t>
  </si>
  <si>
    <t>CMI dr.Cosmiuc L.Tgv</t>
  </si>
  <si>
    <t>ec.Dinca Agnes</t>
  </si>
  <si>
    <t>Spitalul Orasenesc Gaesti</t>
  </si>
  <si>
    <t>Almina Trading S.A Tgv.</t>
  </si>
  <si>
    <t>CASA DE ASIGURARI DE SANATATE DAMBOVITA</t>
  </si>
  <si>
    <t>dr.jr.Cornel Craciun</t>
  </si>
  <si>
    <t>Spitalul Orasenesc Pucioasa</t>
  </si>
  <si>
    <t>ec Zarnescu Izabela</t>
  </si>
  <si>
    <t xml:space="preserve">si februarie 2020 nu au realizat valorile de contract si la acesta data ambele unitati sanitare figureaza cu sume disponibile destul de mari si un numar foarte mic de programati, ceea ce </t>
  </si>
  <si>
    <t>Total suma contractata martie 2020</t>
  </si>
  <si>
    <r>
      <t>Lista furnizorilor de analize medicale de laborator din jud.Dambovita si sumele repartizate pentru perioada 20.03-31.03.2020</t>
    </r>
    <r>
      <rPr>
        <sz val="10"/>
        <rFont val="Times New Roman"/>
        <family val="1"/>
      </rPr>
      <t xml:space="preserve">,utilizand criteriile din anexa 19 la Ordinul MS/CNAS nr. 397/836/2018 si punctajul obtinut de furnizori la contractare,actualizat la zi, urmare disponibilizarii sumei de 7.000 lei din valoarea contractului pe luna martie 2020 de catre Laboratorul Clinic Amadis SRL , conform adresei nr.71/19.03.2020 inregistrata la CAS D-ta la nr. 3.997/20.03.2020
</t>
    </r>
  </si>
  <si>
    <t>luna martie 2020.</t>
  </si>
  <si>
    <r>
      <t>Nota</t>
    </r>
    <r>
      <rPr>
        <sz val="10"/>
        <rFont val="Arial"/>
        <family val="2"/>
      </rPr>
      <t xml:space="preserve">: Nu s-au repartizat sume Spitalului Orasenesc Gaesti si Spitalului Orasenesc Pucioasa vand in vedere ca in lunile ianuarie </t>
    </r>
  </si>
  <si>
    <t xml:space="preserve"> de mari si un numar foarte mic de asigurati programati,ceea ce ne duce la o prognaza de nerealizare a valorii de contract si in </t>
  </si>
</sst>
</file>

<file path=xl/styles.xml><?xml version="1.0" encoding="utf-8"?>
<styleSheet xmlns="http://schemas.openxmlformats.org/spreadsheetml/2006/main">
  <numFmts count="3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0.00000"/>
    <numFmt numFmtId="183" formatCode="0.000"/>
    <numFmt numFmtId="184" formatCode="#,##0.0000"/>
    <numFmt numFmtId="185" formatCode="0.0000"/>
    <numFmt numFmtId="186" formatCode="0.000000"/>
    <numFmt numFmtId="187" formatCode="#,##0.000"/>
    <numFmt numFmtId="188" formatCode="0.00000"/>
    <numFmt numFmtId="189" formatCode="#,##0.000000"/>
  </numFmts>
  <fonts count="24">
    <font>
      <sz val="10"/>
      <name val="Arial"/>
      <family val="0"/>
    </font>
    <font>
      <sz val="10"/>
      <name val="Times New Roman"/>
      <family val="1"/>
    </font>
    <font>
      <b/>
      <sz val="10"/>
      <name val="Times New Roman"/>
      <family val="1"/>
    </font>
    <font>
      <u val="single"/>
      <sz val="10"/>
      <color indexed="12"/>
      <name val="Arial"/>
      <family val="2"/>
    </font>
    <font>
      <u val="single"/>
      <sz val="10"/>
      <color indexed="36"/>
      <name val="Arial"/>
      <family val="2"/>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62">
    <xf numFmtId="0" fontId="0" fillId="0" borderId="0" xfId="0" applyAlignment="1">
      <alignment/>
    </xf>
    <xf numFmtId="0" fontId="1" fillId="0" borderId="0" xfId="0" applyFont="1" applyAlignment="1">
      <alignment/>
    </xf>
    <xf numFmtId="0" fontId="1" fillId="0" borderId="10" xfId="0" applyFont="1" applyBorder="1" applyAlignment="1">
      <alignment/>
    </xf>
    <xf numFmtId="4" fontId="1" fillId="0" borderId="0" xfId="0" applyNumberFormat="1" applyFont="1" applyAlignment="1">
      <alignment/>
    </xf>
    <xf numFmtId="4" fontId="1" fillId="0" borderId="10" xfId="0" applyNumberFormat="1" applyFont="1" applyBorder="1" applyAlignment="1">
      <alignment/>
    </xf>
    <xf numFmtId="4" fontId="1" fillId="24" borderId="11" xfId="0" applyNumberFormat="1" applyFont="1" applyFill="1" applyBorder="1" applyAlignment="1">
      <alignment vertical="top" wrapText="1"/>
    </xf>
    <xf numFmtId="4" fontId="1" fillId="0" borderId="10" xfId="0" applyNumberFormat="1" applyFont="1" applyBorder="1" applyAlignment="1">
      <alignment horizontal="right"/>
    </xf>
    <xf numFmtId="4" fontId="1" fillId="0" borderId="0" xfId="0" applyNumberFormat="1" applyFont="1" applyAlignment="1">
      <alignment horizontal="right"/>
    </xf>
    <xf numFmtId="4" fontId="1" fillId="25" borderId="10" xfId="0" applyNumberFormat="1" applyFont="1" applyFill="1" applyBorder="1" applyAlignment="1">
      <alignment horizontal="right"/>
    </xf>
    <xf numFmtId="189" fontId="1" fillId="0" borderId="10" xfId="0" applyNumberFormat="1" applyFont="1" applyBorder="1" applyAlignment="1">
      <alignment horizontal="right"/>
    </xf>
    <xf numFmtId="3" fontId="1" fillId="0" borderId="10" xfId="0" applyNumberFormat="1" applyFont="1" applyBorder="1" applyAlignment="1">
      <alignment vertical="top" wrapText="1"/>
    </xf>
    <xf numFmtId="0" fontId="1" fillId="25" borderId="10" xfId="0" applyFont="1" applyFill="1" applyBorder="1" applyAlignment="1">
      <alignment wrapText="1"/>
    </xf>
    <xf numFmtId="0" fontId="1" fillId="0" borderId="0" xfId="0" applyFont="1" applyFill="1" applyAlignment="1">
      <alignment horizontal="center"/>
    </xf>
    <xf numFmtId="4" fontId="2" fillId="0" borderId="12" xfId="0" applyNumberFormat="1" applyFont="1" applyFill="1" applyBorder="1" applyAlignment="1">
      <alignment horizontal="center" vertical="top" wrapText="1"/>
    </xf>
    <xf numFmtId="0" fontId="1" fillId="0" borderId="11" xfId="0" applyFont="1" applyFill="1" applyBorder="1" applyAlignment="1">
      <alignment horizontal="center"/>
    </xf>
    <xf numFmtId="4" fontId="2" fillId="0" borderId="10" xfId="0" applyNumberFormat="1" applyFont="1" applyFill="1" applyBorder="1" applyAlignment="1">
      <alignment horizontal="center" vertical="top"/>
    </xf>
    <xf numFmtId="4" fontId="1" fillId="0" borderId="11" xfId="0" applyNumberFormat="1" applyFont="1" applyFill="1" applyBorder="1" applyAlignment="1">
      <alignment horizontal="right"/>
    </xf>
    <xf numFmtId="4" fontId="1" fillId="26" borderId="12" xfId="0" applyNumberFormat="1" applyFont="1" applyFill="1" applyBorder="1" applyAlignment="1">
      <alignment vertical="top" wrapText="1"/>
    </xf>
    <xf numFmtId="3" fontId="2" fillId="26" borderId="11" xfId="0" applyNumberFormat="1" applyFont="1" applyFill="1" applyBorder="1" applyAlignment="1">
      <alignment horizontal="right" vertical="top" wrapText="1"/>
    </xf>
    <xf numFmtId="4" fontId="1" fillId="26" borderId="10" xfId="0" applyNumberFormat="1" applyFont="1" applyFill="1" applyBorder="1" applyAlignment="1">
      <alignment vertical="top" wrapText="1"/>
    </xf>
    <xf numFmtId="0" fontId="1" fillId="0" borderId="11" xfId="0" applyFont="1" applyFill="1" applyBorder="1" applyAlignment="1">
      <alignment horizontal="right"/>
    </xf>
    <xf numFmtId="4" fontId="1" fillId="0" borderId="12" xfId="0" applyNumberFormat="1" applyFont="1" applyFill="1" applyBorder="1" applyAlignment="1">
      <alignment horizontal="right" vertical="top" wrapText="1"/>
    </xf>
    <xf numFmtId="0" fontId="1" fillId="0" borderId="0" xfId="0" applyFont="1" applyFill="1" applyAlignment="1">
      <alignment horizontal="right"/>
    </xf>
    <xf numFmtId="4" fontId="2" fillId="0" borderId="13" xfId="0" applyNumberFormat="1" applyFont="1" applyFill="1" applyBorder="1" applyAlignment="1">
      <alignment vertical="center" wrapText="1"/>
    </xf>
    <xf numFmtId="4" fontId="2" fillId="10" borderId="12" xfId="0" applyNumberFormat="1" applyFont="1" applyFill="1" applyBorder="1" applyAlignment="1">
      <alignment vertical="center" wrapText="1"/>
    </xf>
    <xf numFmtId="0" fontId="0" fillId="10" borderId="13" xfId="0" applyFill="1" applyBorder="1" applyAlignment="1">
      <alignment vertical="center" wrapText="1"/>
    </xf>
    <xf numFmtId="0" fontId="0" fillId="0" borderId="14" xfId="0" applyFill="1" applyBorder="1" applyAlignment="1">
      <alignment vertical="center" wrapText="1"/>
    </xf>
    <xf numFmtId="0" fontId="0" fillId="10" borderId="15" xfId="0" applyFill="1" applyBorder="1" applyAlignment="1">
      <alignment vertical="center" wrapText="1"/>
    </xf>
    <xf numFmtId="0" fontId="1" fillId="0" borderId="0" xfId="0" applyFont="1" applyFill="1" applyAlignment="1">
      <alignment vertical="center" wrapText="1"/>
    </xf>
    <xf numFmtId="0" fontId="0" fillId="0" borderId="0" xfId="0" applyAlignment="1">
      <alignment horizontal="center" vertical="justify"/>
    </xf>
    <xf numFmtId="2" fontId="1" fillId="24" borderId="10" xfId="0" applyNumberFormat="1" applyFont="1" applyFill="1" applyBorder="1" applyAlignment="1">
      <alignment vertical="top" wrapText="1"/>
    </xf>
    <xf numFmtId="14" fontId="1" fillId="0" borderId="0" xfId="0" applyNumberFormat="1" applyFont="1" applyAlignment="1">
      <alignment/>
    </xf>
    <xf numFmtId="4" fontId="1" fillId="10" borderId="11" xfId="0" applyNumberFormat="1" applyFont="1" applyFill="1" applyBorder="1" applyAlignment="1">
      <alignment horizontal="right"/>
    </xf>
    <xf numFmtId="4" fontId="1" fillId="0" borderId="16" xfId="0" applyNumberFormat="1" applyFont="1" applyFill="1" applyBorder="1" applyAlignment="1">
      <alignment vertical="center" wrapText="1"/>
    </xf>
    <xf numFmtId="0" fontId="0" fillId="0" borderId="0" xfId="0" applyBorder="1" applyAlignment="1">
      <alignment wrapText="1"/>
    </xf>
    <xf numFmtId="0" fontId="0" fillId="0" borderId="0" xfId="0" applyFont="1" applyBorder="1" applyAlignment="1">
      <alignment vertical="justify" wrapText="1"/>
    </xf>
    <xf numFmtId="0" fontId="0" fillId="0" borderId="0" xfId="0" applyFont="1" applyBorder="1" applyAlignment="1">
      <alignment wrapText="1"/>
    </xf>
    <xf numFmtId="0" fontId="23" fillId="0" borderId="0" xfId="0" applyFont="1" applyBorder="1" applyAlignment="1">
      <alignment vertical="justify" wrapText="1"/>
    </xf>
    <xf numFmtId="0" fontId="0" fillId="0" borderId="0" xfId="0" applyFont="1" applyBorder="1" applyAlignment="1">
      <alignment wrapText="1"/>
    </xf>
    <xf numFmtId="0" fontId="0" fillId="0" borderId="0" xfId="0" applyAlignment="1">
      <alignment wrapText="1"/>
    </xf>
    <xf numFmtId="0" fontId="0" fillId="0" borderId="0" xfId="0" applyFont="1" applyBorder="1" applyAlignment="1">
      <alignment vertical="justify" wrapText="1"/>
    </xf>
    <xf numFmtId="4" fontId="5" fillId="0" borderId="17" xfId="0" applyNumberFormat="1" applyFont="1" applyFill="1" applyBorder="1" applyAlignment="1">
      <alignment horizontal="center" vertical="top" wrapText="1"/>
    </xf>
    <xf numFmtId="4" fontId="5" fillId="0" borderId="15"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justify"/>
    </xf>
    <xf numFmtId="4" fontId="5" fillId="0" borderId="15" xfId="0" applyNumberFormat="1" applyFont="1" applyFill="1" applyBorder="1" applyAlignment="1">
      <alignment horizontal="center" vertical="justify"/>
    </xf>
    <xf numFmtId="4" fontId="1" fillId="0" borderId="17" xfId="0" applyNumberFormat="1" applyFont="1" applyFill="1" applyBorder="1" applyAlignment="1">
      <alignment horizontal="right" vertical="top" wrapText="1"/>
    </xf>
    <xf numFmtId="4" fontId="1" fillId="0" borderId="15" xfId="0" applyNumberFormat="1" applyFont="1" applyFill="1" applyBorder="1" applyAlignment="1">
      <alignment horizontal="right" vertical="top" wrapText="1"/>
    </xf>
    <xf numFmtId="4" fontId="1" fillId="0" borderId="17" xfId="0" applyNumberFormat="1" applyFont="1" applyFill="1" applyBorder="1" applyAlignment="1">
      <alignment horizontal="right" vertical="justify"/>
    </xf>
    <xf numFmtId="4" fontId="1" fillId="0" borderId="15" xfId="0" applyNumberFormat="1" applyFont="1" applyFill="1" applyBorder="1" applyAlignment="1">
      <alignment horizontal="right" vertical="justify"/>
    </xf>
    <xf numFmtId="0" fontId="1" fillId="0" borderId="0" xfId="0" applyFont="1" applyAlignment="1">
      <alignment horizontal="center" vertical="justify" wrapText="1"/>
    </xf>
    <xf numFmtId="0" fontId="1" fillId="0" borderId="0" xfId="0" applyFont="1" applyAlignment="1">
      <alignment horizontal="center" vertical="justify"/>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11" xfId="0" applyFont="1" applyFill="1" applyBorder="1" applyAlignment="1">
      <alignment horizontal="center" vertical="top" wrapText="1"/>
    </xf>
    <xf numFmtId="1" fontId="2" fillId="0" borderId="17" xfId="0" applyNumberFormat="1" applyFont="1" applyFill="1" applyBorder="1" applyAlignment="1">
      <alignment horizontal="center" vertical="top" wrapText="1"/>
    </xf>
    <xf numFmtId="1" fontId="2" fillId="0" borderId="15" xfId="0" applyNumberFormat="1" applyFont="1" applyFill="1" applyBorder="1" applyAlignment="1">
      <alignment horizontal="center" vertical="top" wrapText="1"/>
    </xf>
    <xf numFmtId="4" fontId="2" fillId="0" borderId="17" xfId="0" applyNumberFormat="1" applyFont="1" applyFill="1" applyBorder="1" applyAlignment="1">
      <alignment horizontal="center" vertical="top" wrapText="1"/>
    </xf>
    <xf numFmtId="4" fontId="2" fillId="0" borderId="15" xfId="0" applyNumberFormat="1" applyFont="1" applyFill="1" applyBorder="1" applyAlignment="1">
      <alignment horizontal="center" vertical="top" wrapText="1"/>
    </xf>
    <xf numFmtId="4" fontId="2" fillId="0" borderId="18" xfId="0" applyNumberFormat="1" applyFont="1" applyFill="1" applyBorder="1" applyAlignment="1">
      <alignment horizontal="center" vertical="justify"/>
    </xf>
    <xf numFmtId="4" fontId="2" fillId="0" borderId="19" xfId="0" applyNumberFormat="1" applyFont="1" applyFill="1" applyBorder="1" applyAlignment="1">
      <alignment horizontal="center" vertical="justify"/>
    </xf>
    <xf numFmtId="1" fontId="2" fillId="0" borderId="14" xfId="0" applyNumberFormat="1" applyFont="1" applyFill="1" applyBorder="1" applyAlignment="1">
      <alignment horizontal="center" vertical="top" wrapText="1"/>
    </xf>
    <xf numFmtId="4" fontId="2" fillId="0" borderId="14" xfId="0" applyNumberFormat="1"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L49"/>
  <sheetViews>
    <sheetView showGridLines="0" tabSelected="1" zoomScalePageLayoutView="0" workbookViewId="0" topLeftCell="A2">
      <selection activeCell="L32" sqref="L32"/>
    </sheetView>
  </sheetViews>
  <sheetFormatPr defaultColWidth="9.140625" defaultRowHeight="12.75"/>
  <cols>
    <col min="1" max="1" width="27.8515625" style="1" customWidth="1"/>
    <col min="2" max="2" width="10.28125" style="7" customWidth="1"/>
    <col min="3" max="3" width="8.7109375" style="7" customWidth="1"/>
    <col min="4" max="4" width="10.421875" style="7" customWidth="1"/>
    <col min="5" max="5" width="9.421875" style="3" customWidth="1"/>
    <col min="6" max="7" width="9.00390625" style="3" customWidth="1"/>
    <col min="8" max="8" width="12.7109375" style="3" customWidth="1"/>
    <col min="9" max="16384" width="9.140625" style="1" customWidth="1"/>
  </cols>
  <sheetData>
    <row r="1" ht="12.75">
      <c r="A1" s="1" t="s">
        <v>27</v>
      </c>
    </row>
    <row r="3" spans="1:8" ht="12.75" customHeight="1">
      <c r="A3" s="49" t="s">
        <v>33</v>
      </c>
      <c r="B3" s="50"/>
      <c r="C3" s="50"/>
      <c r="D3" s="50"/>
      <c r="E3" s="50"/>
      <c r="F3" s="50"/>
      <c r="G3" s="50"/>
      <c r="H3" s="50"/>
    </row>
    <row r="4" spans="1:11" ht="43.5" customHeight="1">
      <c r="A4" s="50"/>
      <c r="B4" s="50"/>
      <c r="C4" s="50"/>
      <c r="D4" s="50"/>
      <c r="E4" s="50"/>
      <c r="F4" s="50"/>
      <c r="G4" s="50"/>
      <c r="H4" s="50"/>
      <c r="I4" s="29"/>
      <c r="J4" s="29"/>
      <c r="K4" s="29"/>
    </row>
    <row r="5" spans="1:8" s="12" customFormat="1" ht="18.75" customHeight="1">
      <c r="A5" s="51" t="s">
        <v>0</v>
      </c>
      <c r="B5" s="58" t="s">
        <v>32</v>
      </c>
      <c r="C5" s="54">
        <v>1</v>
      </c>
      <c r="D5" s="55"/>
      <c r="E5" s="54">
        <v>2</v>
      </c>
      <c r="F5" s="60"/>
      <c r="G5" s="60"/>
      <c r="H5" s="55"/>
    </row>
    <row r="6" spans="1:8" s="12" customFormat="1" ht="39.75" customHeight="1">
      <c r="A6" s="52"/>
      <c r="B6" s="59"/>
      <c r="C6" s="56" t="s">
        <v>18</v>
      </c>
      <c r="D6" s="57"/>
      <c r="E6" s="56" t="s">
        <v>17</v>
      </c>
      <c r="F6" s="61"/>
      <c r="G6" s="61"/>
      <c r="H6" s="57"/>
    </row>
    <row r="7" spans="1:8" s="28" customFormat="1" ht="21" customHeight="1">
      <c r="A7" s="52"/>
      <c r="B7" s="33"/>
      <c r="C7" s="23"/>
      <c r="D7" s="24">
        <v>0.5</v>
      </c>
      <c r="E7" s="23"/>
      <c r="F7" s="25">
        <v>0.25</v>
      </c>
      <c r="G7" s="26"/>
      <c r="H7" s="27">
        <v>0.25</v>
      </c>
    </row>
    <row r="8" spans="1:8" s="12" customFormat="1" ht="19.5" customHeight="1">
      <c r="A8" s="53"/>
      <c r="B8" s="32">
        <v>7000</v>
      </c>
      <c r="C8" s="13" t="s">
        <v>2</v>
      </c>
      <c r="D8" s="13" t="s">
        <v>4</v>
      </c>
      <c r="E8" s="13" t="s">
        <v>1</v>
      </c>
      <c r="F8" s="13" t="s">
        <v>4</v>
      </c>
      <c r="G8" s="15" t="s">
        <v>1</v>
      </c>
      <c r="H8" s="15" t="s">
        <v>4</v>
      </c>
    </row>
    <row r="9" spans="1:8" s="12" customFormat="1" ht="12.75" customHeight="1">
      <c r="A9" s="14"/>
      <c r="B9" s="16"/>
      <c r="C9" s="13"/>
      <c r="D9" s="13"/>
      <c r="E9" s="41" t="s">
        <v>20</v>
      </c>
      <c r="F9" s="42"/>
      <c r="G9" s="43" t="s">
        <v>21</v>
      </c>
      <c r="H9" s="44"/>
    </row>
    <row r="10" spans="1:8" s="22" customFormat="1" ht="15" customHeight="1">
      <c r="A10" s="20"/>
      <c r="B10" s="16"/>
      <c r="C10" s="21"/>
      <c r="D10" s="21">
        <v>3500</v>
      </c>
      <c r="E10" s="45">
        <v>1750</v>
      </c>
      <c r="F10" s="46"/>
      <c r="G10" s="47">
        <v>1750</v>
      </c>
      <c r="H10" s="48"/>
    </row>
    <row r="11" spans="1:8" ht="12.75">
      <c r="A11" s="2" t="s">
        <v>22</v>
      </c>
      <c r="B11" s="18">
        <f>D11+F11+H11</f>
        <v>1017.976469</v>
      </c>
      <c r="C11" s="5">
        <v>1649</v>
      </c>
      <c r="D11" s="17">
        <f aca="true" t="shared" si="0" ref="D11:D23">C11*$D$25</f>
        <v>719.262469</v>
      </c>
      <c r="E11" s="10">
        <v>122</v>
      </c>
      <c r="F11" s="19">
        <f aca="true" t="shared" si="1" ref="F11:F23">ROUND($E$25*E11,2)</f>
        <v>166.8</v>
      </c>
      <c r="G11" s="30">
        <v>524</v>
      </c>
      <c r="H11" s="19">
        <f aca="true" t="shared" si="2" ref="H11:H23">ROUND($G$25*G11,3)</f>
        <v>131.914</v>
      </c>
    </row>
    <row r="12" spans="1:8" ht="12.75">
      <c r="A12" s="2" t="s">
        <v>12</v>
      </c>
      <c r="B12" s="18">
        <f aca="true" t="shared" si="3" ref="B12:B23">D12+F12+H12</f>
        <v>704.48535485</v>
      </c>
      <c r="C12" s="5">
        <v>821.85</v>
      </c>
      <c r="D12" s="17">
        <f t="shared" si="0"/>
        <v>358.47535485</v>
      </c>
      <c r="E12" s="10">
        <v>138</v>
      </c>
      <c r="F12" s="19">
        <f t="shared" si="1"/>
        <v>188.67</v>
      </c>
      <c r="G12" s="30">
        <v>625</v>
      </c>
      <c r="H12" s="19">
        <f t="shared" si="2"/>
        <v>157.34</v>
      </c>
    </row>
    <row r="13" spans="1:8" ht="14.25" customHeight="1">
      <c r="A13" s="2" t="s">
        <v>26</v>
      </c>
      <c r="B13" s="18">
        <f t="shared" si="3"/>
        <v>861.6643862599999</v>
      </c>
      <c r="C13" s="5">
        <v>1203.46</v>
      </c>
      <c r="D13" s="17">
        <f t="shared" si="0"/>
        <v>524.92638626</v>
      </c>
      <c r="E13" s="10">
        <v>143</v>
      </c>
      <c r="F13" s="19">
        <f t="shared" si="1"/>
        <v>195.51</v>
      </c>
      <c r="G13" s="30">
        <v>561</v>
      </c>
      <c r="H13" s="19">
        <f t="shared" si="2"/>
        <v>141.228</v>
      </c>
    </row>
    <row r="14" spans="1:8" ht="12.75">
      <c r="A14" s="2" t="s">
        <v>9</v>
      </c>
      <c r="B14" s="18">
        <f>D14+F14+H14</f>
        <v>1169.598735</v>
      </c>
      <c r="C14" s="5">
        <v>1435</v>
      </c>
      <c r="D14" s="17">
        <f t="shared" si="0"/>
        <v>625.919735</v>
      </c>
      <c r="E14" s="10">
        <v>157</v>
      </c>
      <c r="F14" s="19">
        <f t="shared" si="1"/>
        <v>214.65</v>
      </c>
      <c r="G14" s="30">
        <v>1307</v>
      </c>
      <c r="H14" s="19">
        <f t="shared" si="2"/>
        <v>329.029</v>
      </c>
    </row>
    <row r="15" spans="1:8" ht="12.75">
      <c r="A15" s="2" t="s">
        <v>8</v>
      </c>
      <c r="B15" s="18">
        <f t="shared" si="3"/>
        <v>512.5263309100001</v>
      </c>
      <c r="C15" s="5">
        <v>571.11</v>
      </c>
      <c r="D15" s="17">
        <f t="shared" si="0"/>
        <v>249.10733091</v>
      </c>
      <c r="E15" s="10">
        <v>103</v>
      </c>
      <c r="F15" s="19">
        <f t="shared" si="1"/>
        <v>140.82</v>
      </c>
      <c r="G15" s="30">
        <v>487</v>
      </c>
      <c r="H15" s="19">
        <f t="shared" si="2"/>
        <v>122.599</v>
      </c>
    </row>
    <row r="16" spans="1:8" ht="12.75">
      <c r="A16" s="2" t="s">
        <v>13</v>
      </c>
      <c r="B16" s="18">
        <f t="shared" si="3"/>
        <v>843.8413130900001</v>
      </c>
      <c r="C16" s="5">
        <v>752.89</v>
      </c>
      <c r="D16" s="17">
        <f t="shared" si="0"/>
        <v>328.39631309</v>
      </c>
      <c r="E16" s="10">
        <v>159</v>
      </c>
      <c r="F16" s="19">
        <f t="shared" si="1"/>
        <v>217.38</v>
      </c>
      <c r="G16" s="30">
        <v>1184</v>
      </c>
      <c r="H16" s="19">
        <f t="shared" si="2"/>
        <v>298.065</v>
      </c>
    </row>
    <row r="17" spans="1:8" ht="12.75">
      <c r="A17" s="2" t="s">
        <v>10</v>
      </c>
      <c r="B17" s="18">
        <f t="shared" si="3"/>
        <v>422.9556246000001</v>
      </c>
      <c r="C17" s="5">
        <v>436.6</v>
      </c>
      <c r="D17" s="17">
        <f t="shared" si="0"/>
        <v>190.43662460000002</v>
      </c>
      <c r="E17" s="10">
        <v>92</v>
      </c>
      <c r="F17" s="19">
        <f t="shared" si="1"/>
        <v>125.78</v>
      </c>
      <c r="G17" s="30">
        <v>424</v>
      </c>
      <c r="H17" s="19">
        <f t="shared" si="2"/>
        <v>106.739</v>
      </c>
    </row>
    <row r="18" spans="1:8" ht="12.75">
      <c r="A18" s="2" t="s">
        <v>15</v>
      </c>
      <c r="B18" s="18">
        <f t="shared" si="3"/>
        <v>421.31512565</v>
      </c>
      <c r="C18" s="5">
        <v>368.65</v>
      </c>
      <c r="D18" s="17">
        <f t="shared" si="0"/>
        <v>160.79812564999997</v>
      </c>
      <c r="E18" s="10">
        <v>118</v>
      </c>
      <c r="F18" s="19">
        <f t="shared" si="1"/>
        <v>161.33</v>
      </c>
      <c r="G18" s="30">
        <v>394</v>
      </c>
      <c r="H18" s="19">
        <f t="shared" si="2"/>
        <v>99.187</v>
      </c>
    </row>
    <row r="19" spans="1:8" ht="12.75">
      <c r="A19" s="2" t="s">
        <v>11</v>
      </c>
      <c r="B19" s="18">
        <f t="shared" si="3"/>
        <v>520.96662498</v>
      </c>
      <c r="C19" s="5">
        <v>440.58</v>
      </c>
      <c r="D19" s="17">
        <f t="shared" si="0"/>
        <v>192.17262498</v>
      </c>
      <c r="E19" s="10">
        <v>115</v>
      </c>
      <c r="F19" s="19">
        <f t="shared" si="1"/>
        <v>157.23</v>
      </c>
      <c r="G19" s="30">
        <v>681.5</v>
      </c>
      <c r="H19" s="19">
        <f t="shared" si="2"/>
        <v>171.564</v>
      </c>
    </row>
    <row r="20" spans="1:8" ht="12.75">
      <c r="A20" s="2" t="s">
        <v>7</v>
      </c>
      <c r="B20" s="18">
        <f t="shared" si="3"/>
        <v>0</v>
      </c>
      <c r="C20" s="5">
        <v>0</v>
      </c>
      <c r="D20" s="17">
        <f t="shared" si="0"/>
        <v>0</v>
      </c>
      <c r="E20" s="10">
        <v>0</v>
      </c>
      <c r="F20" s="19">
        <f t="shared" si="1"/>
        <v>0</v>
      </c>
      <c r="G20" s="30">
        <v>0</v>
      </c>
      <c r="H20" s="19">
        <f t="shared" si="2"/>
        <v>0</v>
      </c>
    </row>
    <row r="21" spans="1:8" ht="12.75">
      <c r="A21" s="2" t="s">
        <v>23</v>
      </c>
      <c r="B21" s="18">
        <f t="shared" si="3"/>
        <v>524.68061586</v>
      </c>
      <c r="C21" s="5">
        <v>345.06</v>
      </c>
      <c r="D21" s="17">
        <f t="shared" si="0"/>
        <v>150.50861586</v>
      </c>
      <c r="E21" s="10">
        <v>133</v>
      </c>
      <c r="F21" s="19">
        <f t="shared" si="1"/>
        <v>181.84</v>
      </c>
      <c r="G21" s="30">
        <v>764</v>
      </c>
      <c r="H21" s="19">
        <f t="shared" si="2"/>
        <v>192.332</v>
      </c>
    </row>
    <row r="22" spans="1:8" ht="12.75">
      <c r="A22" s="2" t="s">
        <v>25</v>
      </c>
      <c r="B22" s="18">
        <f t="shared" si="3"/>
        <v>0</v>
      </c>
      <c r="C22" s="5">
        <v>0</v>
      </c>
      <c r="D22" s="17">
        <f t="shared" si="0"/>
        <v>0</v>
      </c>
      <c r="E22" s="10">
        <v>0</v>
      </c>
      <c r="F22" s="19">
        <f t="shared" si="1"/>
        <v>0</v>
      </c>
      <c r="G22" s="30">
        <v>0</v>
      </c>
      <c r="H22" s="19">
        <f t="shared" si="2"/>
        <v>0</v>
      </c>
    </row>
    <row r="23" spans="1:8" ht="12.75">
      <c r="A23" s="2" t="s">
        <v>29</v>
      </c>
      <c r="B23" s="18">
        <f t="shared" si="3"/>
        <v>0</v>
      </c>
      <c r="C23" s="5">
        <v>0</v>
      </c>
      <c r="D23" s="17">
        <f t="shared" si="0"/>
        <v>0</v>
      </c>
      <c r="E23" s="10">
        <v>0</v>
      </c>
      <c r="F23" s="19">
        <f t="shared" si="1"/>
        <v>0</v>
      </c>
      <c r="G23" s="30">
        <v>0</v>
      </c>
      <c r="H23" s="19">
        <f t="shared" si="2"/>
        <v>0</v>
      </c>
    </row>
    <row r="24" spans="1:8" ht="25.5">
      <c r="A24" s="11" t="s">
        <v>5</v>
      </c>
      <c r="B24" s="8">
        <f aca="true" t="shared" si="4" ref="B24:H24">SUM(B11:B23)</f>
        <v>7000.010580200002</v>
      </c>
      <c r="C24" s="8">
        <f t="shared" si="4"/>
        <v>8024.2</v>
      </c>
      <c r="D24" s="8">
        <f t="shared" si="4"/>
        <v>3500.0035802</v>
      </c>
      <c r="E24" s="8">
        <f t="shared" si="4"/>
        <v>1280</v>
      </c>
      <c r="F24" s="8">
        <f t="shared" si="4"/>
        <v>1750.0099999999998</v>
      </c>
      <c r="G24" s="8">
        <f t="shared" si="4"/>
        <v>6951.5</v>
      </c>
      <c r="H24" s="8">
        <f t="shared" si="4"/>
        <v>1749.9969999999998</v>
      </c>
    </row>
    <row r="25" spans="1:8" ht="12.75" customHeight="1">
      <c r="A25" s="2" t="s">
        <v>3</v>
      </c>
      <c r="B25" s="6"/>
      <c r="C25" s="9"/>
      <c r="D25" s="9">
        <f>ROUND(D10/C24,6)</f>
        <v>0.436181</v>
      </c>
      <c r="E25" s="4">
        <f>ROUND(B8*25%/E24,6)</f>
        <v>1.367188</v>
      </c>
      <c r="F25" s="4"/>
      <c r="G25" s="4">
        <f>ROUND(B8*25%/G24,6)</f>
        <v>0.251744</v>
      </c>
      <c r="H25" s="4"/>
    </row>
    <row r="26" spans="1:9" ht="13.5" customHeight="1">
      <c r="A26" s="37" t="s">
        <v>35</v>
      </c>
      <c r="B26" s="38"/>
      <c r="C26" s="38"/>
      <c r="D26" s="38"/>
      <c r="E26" s="38"/>
      <c r="F26" s="38"/>
      <c r="G26" s="38"/>
      <c r="H26" s="38"/>
      <c r="I26" s="39"/>
    </row>
    <row r="27" spans="1:9" ht="13.5" customHeight="1">
      <c r="A27" s="40" t="s">
        <v>31</v>
      </c>
      <c r="B27" s="39"/>
      <c r="C27" s="39"/>
      <c r="D27" s="39"/>
      <c r="E27" s="39"/>
      <c r="F27" s="39"/>
      <c r="G27" s="39"/>
      <c r="H27" s="39"/>
      <c r="I27" s="39"/>
    </row>
    <row r="28" spans="1:9" ht="13.5" customHeight="1">
      <c r="A28" s="40" t="s">
        <v>36</v>
      </c>
      <c r="B28" s="39"/>
      <c r="C28" s="39"/>
      <c r="D28" s="39"/>
      <c r="E28" s="39"/>
      <c r="F28" s="39"/>
      <c r="G28" s="39"/>
      <c r="H28" s="39"/>
      <c r="I28" s="39"/>
    </row>
    <row r="29" spans="1:9" ht="13.5" customHeight="1">
      <c r="A29" s="35" t="s">
        <v>34</v>
      </c>
      <c r="B29" s="36"/>
      <c r="C29" s="36"/>
      <c r="D29" s="36"/>
      <c r="E29" s="36"/>
      <c r="F29" s="36"/>
      <c r="G29" s="36"/>
      <c r="H29" s="36"/>
      <c r="I29" s="34"/>
    </row>
    <row r="30" spans="1:9" ht="13.5" customHeight="1">
      <c r="A30" s="35"/>
      <c r="B30" s="36"/>
      <c r="C30" s="36"/>
      <c r="D30" s="36"/>
      <c r="E30" s="36"/>
      <c r="F30" s="36"/>
      <c r="G30" s="36"/>
      <c r="H30" s="36"/>
      <c r="I30" s="34"/>
    </row>
    <row r="31" spans="1:12" ht="12.75">
      <c r="A31" s="1" t="s">
        <v>6</v>
      </c>
      <c r="B31" s="1" t="s">
        <v>14</v>
      </c>
      <c r="C31" s="1"/>
      <c r="D31" s="1"/>
      <c r="E31" s="1"/>
      <c r="F31" s="1" t="s">
        <v>19</v>
      </c>
      <c r="G31" s="1"/>
      <c r="H31" s="1"/>
      <c r="L31" s="31">
        <v>43910</v>
      </c>
    </row>
    <row r="32" spans="1:8" ht="12.75">
      <c r="A32" s="1" t="s">
        <v>28</v>
      </c>
      <c r="B32" s="1" t="s">
        <v>30</v>
      </c>
      <c r="C32" s="1"/>
      <c r="D32" s="1"/>
      <c r="E32" s="1"/>
      <c r="F32" s="1" t="s">
        <v>24</v>
      </c>
      <c r="G32" s="1"/>
      <c r="H32" s="1"/>
    </row>
    <row r="34" spans="1:8" ht="12.75">
      <c r="A34" s="3"/>
      <c r="B34" s="3"/>
      <c r="C34" s="3"/>
      <c r="D34" s="3"/>
      <c r="E34" s="1"/>
      <c r="F34" s="1"/>
      <c r="G34" s="1"/>
      <c r="H34" s="31"/>
    </row>
    <row r="35" spans="1:10" ht="12.75">
      <c r="A35" s="3"/>
      <c r="B35" s="3"/>
      <c r="C35" s="3"/>
      <c r="D35" s="3"/>
      <c r="H35" s="1"/>
      <c r="J35" s="31"/>
    </row>
    <row r="36" spans="1:10" ht="12.75">
      <c r="A36" s="3"/>
      <c r="B36" s="3"/>
      <c r="C36" s="3"/>
      <c r="D36" s="3"/>
      <c r="H36" s="31"/>
      <c r="J36" s="31"/>
    </row>
    <row r="37" spans="1:8" ht="12.75">
      <c r="A37" s="3" t="s">
        <v>16</v>
      </c>
      <c r="B37" s="3"/>
      <c r="C37" s="3"/>
      <c r="D37" s="3"/>
      <c r="E37" s="1"/>
      <c r="F37" s="1"/>
      <c r="G37" s="1"/>
      <c r="H37" s="1"/>
    </row>
    <row r="38" spans="1:8" ht="12.75">
      <c r="A38" s="3"/>
      <c r="B38" s="3"/>
      <c r="C38" s="3"/>
      <c r="D38" s="3"/>
      <c r="E38" s="1"/>
      <c r="F38" s="1"/>
      <c r="G38" s="1"/>
      <c r="H38" s="1"/>
    </row>
    <row r="39" spans="1:8" ht="12.75">
      <c r="A39" s="3"/>
      <c r="B39" s="3"/>
      <c r="C39" s="3"/>
      <c r="D39" s="3"/>
      <c r="E39" s="1"/>
      <c r="F39" s="1"/>
      <c r="G39" s="1"/>
      <c r="H39" s="1"/>
    </row>
    <row r="40" spans="1:8" ht="12.75">
      <c r="A40" s="3"/>
      <c r="B40" s="3"/>
      <c r="C40" s="3"/>
      <c r="D40" s="3"/>
      <c r="E40" s="1"/>
      <c r="F40" s="1"/>
      <c r="G40" s="1"/>
      <c r="H40" s="1"/>
    </row>
    <row r="41" spans="1:8" ht="12.75">
      <c r="A41" s="3"/>
      <c r="B41" s="3"/>
      <c r="C41" s="3"/>
      <c r="D41" s="3"/>
      <c r="E41" s="1"/>
      <c r="F41" s="1"/>
      <c r="G41" s="1"/>
      <c r="H41" s="1"/>
    </row>
    <row r="42" spans="1:8" ht="12.75">
      <c r="A42" s="3"/>
      <c r="B42" s="3"/>
      <c r="C42" s="3"/>
      <c r="D42" s="3"/>
      <c r="E42" s="1"/>
      <c r="F42" s="1"/>
      <c r="G42" s="1"/>
      <c r="H42" s="1"/>
    </row>
    <row r="43" spans="1:8" ht="12.75">
      <c r="A43" s="3"/>
      <c r="B43" s="3"/>
      <c r="C43" s="3"/>
      <c r="D43" s="3"/>
      <c r="E43" s="1"/>
      <c r="F43" s="1"/>
      <c r="G43" s="1"/>
      <c r="H43" s="1"/>
    </row>
    <row r="44" spans="1:8" ht="12.75">
      <c r="A44" s="3"/>
      <c r="B44" s="3"/>
      <c r="C44" s="3"/>
      <c r="D44" s="3"/>
      <c r="E44" s="1"/>
      <c r="F44" s="1"/>
      <c r="G44" s="1"/>
      <c r="H44" s="1"/>
    </row>
    <row r="45" spans="1:8" ht="12.75">
      <c r="A45" s="3"/>
      <c r="B45" s="3"/>
      <c r="C45" s="3"/>
      <c r="D45" s="3"/>
      <c r="E45" s="1"/>
      <c r="F45" s="1"/>
      <c r="G45" s="1"/>
      <c r="H45" s="1"/>
    </row>
    <row r="46" spans="1:8" ht="12.75">
      <c r="A46" s="3"/>
      <c r="B46" s="3"/>
      <c r="C46" s="3"/>
      <c r="D46" s="3"/>
      <c r="E46" s="1"/>
      <c r="F46" s="1"/>
      <c r="G46" s="1"/>
      <c r="H46" s="1"/>
    </row>
    <row r="47" spans="1:8" ht="12.75">
      <c r="A47" s="3"/>
      <c r="B47" s="3"/>
      <c r="C47" s="3"/>
      <c r="D47" s="3"/>
      <c r="E47" s="1"/>
      <c r="F47" s="1"/>
      <c r="G47" s="1"/>
      <c r="H47" s="1"/>
    </row>
    <row r="48" spans="1:8" ht="12.75">
      <c r="A48" s="3"/>
      <c r="B48" s="3"/>
      <c r="C48" s="3"/>
      <c r="D48" s="3"/>
      <c r="E48" s="1"/>
      <c r="F48" s="1"/>
      <c r="G48" s="1"/>
      <c r="H48" s="1"/>
    </row>
    <row r="49" spans="1:8" ht="12.75">
      <c r="A49" s="3"/>
      <c r="B49" s="3"/>
      <c r="C49" s="3"/>
      <c r="D49" s="3"/>
      <c r="E49" s="1"/>
      <c r="F49" s="1"/>
      <c r="G49" s="1"/>
      <c r="H49" s="1"/>
    </row>
  </sheetData>
  <sheetProtection/>
  <mergeCells count="14">
    <mergeCell ref="A3:H4"/>
    <mergeCell ref="A5:A8"/>
    <mergeCell ref="C5:D5"/>
    <mergeCell ref="C6:D6"/>
    <mergeCell ref="B5:B6"/>
    <mergeCell ref="E5:H5"/>
    <mergeCell ref="E6:H6"/>
    <mergeCell ref="A26:I26"/>
    <mergeCell ref="A27:I27"/>
    <mergeCell ref="A28:I28"/>
    <mergeCell ref="E9:F9"/>
    <mergeCell ref="G9:H9"/>
    <mergeCell ref="E10:F10"/>
    <mergeCell ref="G10:H10"/>
  </mergeCells>
  <printOptions/>
  <pageMargins left="0.41" right="0" top="0.68" bottom="0.7" header="0.15748031496063" footer="0.196850393700787"/>
  <pageSetup horizontalDpi="600" verticalDpi="600" orientation="landscape" paperSize="9" r:id="rId1"/>
  <headerFooter alignWithMargins="0">
    <oddFooter>&amp;LUNR &amp;D &amp;T&amp;C&amp;Z&amp;F   &amp;A&amp;R&amp;P/&amp;N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robertino</dc:creator>
  <cp:keywords/>
  <dc:description/>
  <cp:lastModifiedBy>user</cp:lastModifiedBy>
  <cp:lastPrinted>2020-03-23T08:07:54Z</cp:lastPrinted>
  <dcterms:created xsi:type="dcterms:W3CDTF">2003-01-21T08:22:40Z</dcterms:created>
  <dcterms:modified xsi:type="dcterms:W3CDTF">2020-04-15T08:21:07Z</dcterms:modified>
  <cp:category/>
  <cp:version/>
  <cp:contentType/>
  <cp:contentStatus/>
</cp:coreProperties>
</file>